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780" windowWidth="20745" windowHeight="9915" tabRatio="500" activeTab="0"/>
  </bookViews>
  <sheets>
    <sheet name="Slide 10-Budget" sheetId="1" r:id="rId1"/>
    <sheet name="S.17-Budgt Compare" sheetId="2" r:id="rId2"/>
    <sheet name="S.18-Expend" sheetId="3" r:id="rId3"/>
    <sheet name="S.20-Admin" sheetId="4" r:id="rId4"/>
    <sheet name="S.22-Match" sheetId="5" r:id="rId5"/>
    <sheet name="S.24-Outcomes" sheetId="6" r:id="rId6"/>
    <sheet name="Sheet7" sheetId="7" r:id="rId7"/>
  </sheets>
  <definedNames/>
  <calcPr fullCalcOnLoad="1"/>
</workbook>
</file>

<file path=xl/sharedStrings.xml><?xml version="1.0" encoding="utf-8"?>
<sst xmlns="http://schemas.openxmlformats.org/spreadsheetml/2006/main" count="112" uniqueCount="47">
  <si>
    <t>Object Class Categories</t>
  </si>
  <si>
    <t>GRANT PROGRAM, FUNCTION OR ACTIVITY</t>
  </si>
  <si>
    <t>(1)</t>
  </si>
  <si>
    <t xml:space="preserve">            a.    Personnel</t>
  </si>
  <si>
    <t>$</t>
  </si>
  <si>
    <t xml:space="preserve">            b.    Fringe Benefits</t>
  </si>
  <si>
    <t xml:space="preserve">            c.    Travel</t>
  </si>
  <si>
    <t xml:space="preserve">            d.    Equipment</t>
  </si>
  <si>
    <t xml:space="preserve">            e.    Supplies</t>
  </si>
  <si>
    <t xml:space="preserve">            f.    Contractual</t>
  </si>
  <si>
    <t xml:space="preserve">            g.   Construction</t>
  </si>
  <si>
    <t xml:space="preserve">            h.    Other</t>
  </si>
  <si>
    <r>
      <t xml:space="preserve">            i.    Total Direct Charges </t>
    </r>
    <r>
      <rPr>
        <sz val="9"/>
        <rFont val="Arial"/>
        <family val="2"/>
      </rPr>
      <t>(sum of 6a - 6h)</t>
    </r>
  </si>
  <si>
    <t xml:space="preserve">            j.    Indirect Charges</t>
  </si>
  <si>
    <r>
      <t xml:space="preserve">            k    TOTALS </t>
    </r>
    <r>
      <rPr>
        <sz val="9"/>
        <rFont val="Arial"/>
        <family val="2"/>
      </rPr>
      <t>(sum of 6i and 6 j)</t>
    </r>
  </si>
  <si>
    <t>Budget</t>
  </si>
  <si>
    <t>Qtr 1</t>
  </si>
  <si>
    <t>% Expended</t>
  </si>
  <si>
    <t>Qtr 2</t>
  </si>
  <si>
    <t>Qtr 3</t>
  </si>
  <si>
    <t>Qtr 4</t>
  </si>
  <si>
    <t>Concealed Name Organization, Inc.</t>
  </si>
  <si>
    <t>Grant No:  SC-XXXXX-YY-ZZ</t>
  </si>
  <si>
    <t>Federal Funds Available</t>
  </si>
  <si>
    <t>Required Match</t>
  </si>
  <si>
    <t>Administrative Limit</t>
  </si>
  <si>
    <t>Period Ending</t>
  </si>
  <si>
    <t>Expenditures</t>
  </si>
  <si>
    <t>% Time Lapse</t>
  </si>
  <si>
    <t>Remaining</t>
  </si>
  <si>
    <t>Reported</t>
  </si>
  <si>
    <t>Total</t>
  </si>
  <si>
    <t>Federal</t>
  </si>
  <si>
    <t xml:space="preserve">Federal </t>
  </si>
  <si>
    <t>Funds</t>
  </si>
  <si>
    <t>Period of Performance</t>
  </si>
  <si>
    <t>7/1/12 to 6/30/16</t>
  </si>
  <si>
    <t>Enrollments</t>
  </si>
  <si>
    <t xml:space="preserve">Actual </t>
  </si>
  <si>
    <t xml:space="preserve"> % Planned</t>
  </si>
  <si>
    <t>Actual</t>
  </si>
  <si>
    <t>Entered Training</t>
  </si>
  <si>
    <t>Admin</t>
  </si>
  <si>
    <t>Match</t>
  </si>
  <si>
    <t>% Planned</t>
  </si>
  <si>
    <t>Planned Enrollments</t>
  </si>
  <si>
    <t>Planned Enter Training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</si>
</sst>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&quot;$&quot;#,##0"/>
  </numFmts>
  <fonts count="46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color indexed="8"/>
      <name val="Calibri"/>
      <family val="2"/>
    </font>
    <font>
      <b/>
      <sz val="11"/>
      <name val="Arial"/>
      <family val="0"/>
    </font>
    <font>
      <b/>
      <sz val="10"/>
      <name val="Arial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64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left"/>
      <protection locked="0"/>
    </xf>
    <xf numFmtId="0" fontId="6" fillId="0" borderId="12" xfId="0" applyFont="1" applyBorder="1" applyAlignment="1" applyProtection="1">
      <alignment horizontal="left" vertical="top"/>
      <protection locked="0"/>
    </xf>
    <xf numFmtId="0" fontId="6" fillId="0" borderId="13" xfId="0" applyFont="1" applyBorder="1" applyAlignment="1" applyProtection="1" quotePrefix="1">
      <alignment horizontal="center" vertical="top"/>
      <protection locked="0"/>
    </xf>
    <xf numFmtId="0" fontId="6" fillId="0" borderId="14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165" fontId="7" fillId="33" borderId="13" xfId="42" applyNumberFormat="1" applyFont="1" applyFill="1" applyBorder="1" applyAlignment="1" applyProtection="1">
      <alignment horizontal="right" vertical="center"/>
      <protection locked="0"/>
    </xf>
    <xf numFmtId="165" fontId="7" fillId="33" borderId="13" xfId="42" applyNumberFormat="1" applyFont="1" applyFill="1" applyBorder="1" applyAlignment="1" applyProtection="1">
      <alignment horizontal="right" vertical="center"/>
      <protection/>
    </xf>
    <xf numFmtId="165" fontId="0" fillId="0" borderId="0" xfId="0" applyNumberFormat="1" applyAlignment="1">
      <alignment/>
    </xf>
    <xf numFmtId="166" fontId="0" fillId="0" borderId="15" xfId="0" applyNumberFormat="1" applyBorder="1" applyAlignment="1">
      <alignment/>
    </xf>
    <xf numFmtId="10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166" fontId="7" fillId="33" borderId="15" xfId="42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166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3" fillId="0" borderId="11" xfId="0" applyFont="1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 vertical="center"/>
      <protection locked="0"/>
    </xf>
    <xf numFmtId="0" fontId="11" fillId="0" borderId="13" xfId="0" applyFont="1" applyBorder="1" applyAlignment="1" applyProtection="1" quotePrefix="1">
      <alignment horizontal="center" vertical="top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D19"/>
  <sheetViews>
    <sheetView tabSelected="1" zoomScalePageLayoutView="0" workbookViewId="0" topLeftCell="A2">
      <selection activeCell="G10" sqref="G10"/>
    </sheetView>
  </sheetViews>
  <sheetFormatPr defaultColWidth="11.00390625" defaultRowHeight="15.75"/>
  <cols>
    <col min="1" max="1" width="34.00390625" style="0" customWidth="1"/>
    <col min="2" max="2" width="5.625" style="0" customWidth="1"/>
    <col min="3" max="3" width="2.875" style="0" customWidth="1"/>
    <col min="4" max="4" width="17.50390625" style="0" customWidth="1"/>
    <col min="5" max="14" width="13.125" style="0" customWidth="1"/>
  </cols>
  <sheetData>
    <row r="4" spans="1:4" ht="15.75">
      <c r="A4" s="30" t="s">
        <v>1</v>
      </c>
      <c r="B4" s="30"/>
      <c r="C4" s="30"/>
      <c r="D4" s="30"/>
    </row>
    <row r="5" spans="1:4" ht="15.75">
      <c r="A5" s="26" t="s">
        <v>0</v>
      </c>
      <c r="B5" s="1"/>
      <c r="C5" s="28"/>
      <c r="D5" s="29"/>
    </row>
    <row r="6" spans="1:4" ht="15.75">
      <c r="A6" s="27"/>
      <c r="B6" s="2"/>
      <c r="C6" s="3"/>
      <c r="D6" s="4" t="s">
        <v>2</v>
      </c>
    </row>
    <row r="7" spans="1:4" ht="16.5">
      <c r="A7" s="5" t="s">
        <v>3</v>
      </c>
      <c r="B7" s="6"/>
      <c r="C7" s="7" t="s">
        <v>4</v>
      </c>
      <c r="D7" s="8">
        <v>175350</v>
      </c>
    </row>
    <row r="8" spans="1:4" ht="16.5">
      <c r="A8" s="5" t="s">
        <v>5</v>
      </c>
      <c r="B8" s="6"/>
      <c r="C8" s="7"/>
      <c r="D8" s="8">
        <v>17954</v>
      </c>
    </row>
    <row r="9" spans="1:4" ht="16.5">
      <c r="A9" s="5" t="s">
        <v>6</v>
      </c>
      <c r="B9" s="6"/>
      <c r="C9" s="7"/>
      <c r="D9" s="8">
        <v>5000</v>
      </c>
    </row>
    <row r="10" spans="1:4" ht="16.5">
      <c r="A10" s="5" t="s">
        <v>7</v>
      </c>
      <c r="B10" s="6"/>
      <c r="C10" s="7"/>
      <c r="D10" s="8">
        <v>297425</v>
      </c>
    </row>
    <row r="11" spans="1:4" ht="16.5">
      <c r="A11" s="5" t="s">
        <v>8</v>
      </c>
      <c r="B11" s="6"/>
      <c r="C11" s="7"/>
      <c r="D11" s="8">
        <v>12615</v>
      </c>
    </row>
    <row r="12" spans="1:4" ht="16.5">
      <c r="A12" s="5" t="s">
        <v>9</v>
      </c>
      <c r="B12" s="6"/>
      <c r="C12" s="7"/>
      <c r="D12" s="8">
        <v>3000</v>
      </c>
    </row>
    <row r="13" spans="1:4" ht="16.5">
      <c r="A13" s="5" t="s">
        <v>10</v>
      </c>
      <c r="B13" s="6"/>
      <c r="C13" s="7"/>
      <c r="D13" s="8"/>
    </row>
    <row r="14" spans="1:4" ht="16.5">
      <c r="A14" s="5" t="s">
        <v>11</v>
      </c>
      <c r="B14" s="6"/>
      <c r="C14" s="7"/>
      <c r="D14" s="8">
        <v>172000</v>
      </c>
    </row>
    <row r="15" spans="1:4" ht="16.5">
      <c r="A15" s="5" t="s">
        <v>12</v>
      </c>
      <c r="B15" s="6"/>
      <c r="C15" s="7"/>
      <c r="D15" s="8">
        <f>SUM(D7:D14)</f>
        <v>683344</v>
      </c>
    </row>
    <row r="16" spans="1:4" ht="16.5">
      <c r="A16" s="5" t="s">
        <v>13</v>
      </c>
      <c r="B16" s="6"/>
      <c r="C16" s="7"/>
      <c r="D16" s="8">
        <v>21315</v>
      </c>
    </row>
    <row r="17" spans="1:4" ht="16.5">
      <c r="A17" s="5" t="s">
        <v>14</v>
      </c>
      <c r="B17" s="6"/>
      <c r="C17" s="7" t="s">
        <v>4</v>
      </c>
      <c r="D17" s="9">
        <f>SUM(D15:D16)</f>
        <v>704659</v>
      </c>
    </row>
    <row r="18" ht="15.75">
      <c r="D18" s="10"/>
    </row>
    <row r="19" ht="15.75">
      <c r="D19" s="10"/>
    </row>
  </sheetData>
  <sheetProtection/>
  <mergeCells count="3">
    <mergeCell ref="A5:A6"/>
    <mergeCell ref="C5:D5"/>
    <mergeCell ref="A4:D4"/>
  </mergeCell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B17" sqref="B17"/>
    </sheetView>
  </sheetViews>
  <sheetFormatPr defaultColWidth="11.00390625" defaultRowHeight="15.75"/>
  <cols>
    <col min="1" max="1" width="11.00390625" style="0" customWidth="1"/>
    <col min="2" max="2" width="24.375" style="0" customWidth="1"/>
  </cols>
  <sheetData>
    <row r="1" spans="1:4" ht="15.75">
      <c r="A1" s="24" t="s">
        <v>0</v>
      </c>
      <c r="B1" s="1"/>
      <c r="C1" s="28"/>
      <c r="D1" s="29"/>
    </row>
    <row r="2" spans="1:12" ht="15.75">
      <c r="A2" s="23"/>
      <c r="B2" s="2"/>
      <c r="C2" s="3"/>
      <c r="D2" s="25" t="s">
        <v>15</v>
      </c>
      <c r="E2" s="20" t="s">
        <v>16</v>
      </c>
      <c r="F2" s="20" t="s">
        <v>17</v>
      </c>
      <c r="G2" s="20" t="s">
        <v>18</v>
      </c>
      <c r="H2" s="20" t="s">
        <v>17</v>
      </c>
      <c r="I2" s="20" t="s">
        <v>19</v>
      </c>
      <c r="J2" s="20" t="s">
        <v>17</v>
      </c>
      <c r="K2" s="20" t="s">
        <v>20</v>
      </c>
      <c r="L2" s="20" t="s">
        <v>17</v>
      </c>
    </row>
    <row r="3" spans="1:12" ht="16.5">
      <c r="A3" s="5" t="s">
        <v>3</v>
      </c>
      <c r="B3" s="6"/>
      <c r="C3" s="7" t="s">
        <v>4</v>
      </c>
      <c r="D3" s="8">
        <v>175350</v>
      </c>
      <c r="E3" s="11">
        <v>3500</v>
      </c>
      <c r="F3" s="12">
        <f aca="true" t="shared" si="0" ref="F3:F8">SUM(E3/D3)</f>
        <v>0.01996007984031936</v>
      </c>
      <c r="G3" s="11">
        <v>22124</v>
      </c>
      <c r="H3" s="12">
        <f aca="true" t="shared" si="1" ref="H3:H8">SUM(G3/D3)</f>
        <v>0.12617051611063587</v>
      </c>
      <c r="I3" s="13"/>
      <c r="J3" s="12">
        <f>SUM(I3/D3)</f>
        <v>0</v>
      </c>
      <c r="K3" s="13"/>
      <c r="L3" s="12">
        <f>SUM(K3/D3)</f>
        <v>0</v>
      </c>
    </row>
    <row r="4" spans="1:12" ht="16.5">
      <c r="A4" s="5" t="s">
        <v>5</v>
      </c>
      <c r="B4" s="6"/>
      <c r="C4" s="7"/>
      <c r="D4" s="8">
        <v>17954</v>
      </c>
      <c r="E4" s="11">
        <v>355</v>
      </c>
      <c r="F4" s="12">
        <f t="shared" si="0"/>
        <v>0.0197727525899521</v>
      </c>
      <c r="G4" s="11">
        <v>1700</v>
      </c>
      <c r="H4" s="12">
        <f t="shared" si="1"/>
        <v>0.09468642085329175</v>
      </c>
      <c r="I4" s="13"/>
      <c r="J4" s="13"/>
      <c r="K4" s="13"/>
      <c r="L4" s="13"/>
    </row>
    <row r="5" spans="1:12" ht="16.5">
      <c r="A5" s="5" t="s">
        <v>6</v>
      </c>
      <c r="B5" s="6"/>
      <c r="C5" s="7"/>
      <c r="D5" s="8">
        <v>5000</v>
      </c>
      <c r="E5" s="11">
        <v>1500</v>
      </c>
      <c r="F5" s="12">
        <f t="shared" si="0"/>
        <v>0.3</v>
      </c>
      <c r="G5" s="11">
        <v>1500</v>
      </c>
      <c r="H5" s="12">
        <f t="shared" si="1"/>
        <v>0.3</v>
      </c>
      <c r="I5" s="13"/>
      <c r="J5" s="13"/>
      <c r="K5" s="13"/>
      <c r="L5" s="13"/>
    </row>
    <row r="6" spans="1:12" ht="16.5">
      <c r="A6" s="5" t="s">
        <v>7</v>
      </c>
      <c r="B6" s="6"/>
      <c r="C6" s="7"/>
      <c r="D6" s="8">
        <v>297425</v>
      </c>
      <c r="E6" s="11">
        <v>200000</v>
      </c>
      <c r="F6" s="12">
        <f t="shared" si="0"/>
        <v>0.6724384298562663</v>
      </c>
      <c r="G6" s="11">
        <v>200000</v>
      </c>
      <c r="H6" s="12">
        <f t="shared" si="1"/>
        <v>0.6724384298562663</v>
      </c>
      <c r="I6" s="13"/>
      <c r="J6" s="13"/>
      <c r="K6" s="13"/>
      <c r="L6" s="13"/>
    </row>
    <row r="7" spans="1:12" ht="16.5">
      <c r="A7" s="5" t="s">
        <v>8</v>
      </c>
      <c r="B7" s="6"/>
      <c r="C7" s="7"/>
      <c r="D7" s="8">
        <v>12615</v>
      </c>
      <c r="E7" s="11">
        <v>1200</v>
      </c>
      <c r="F7" s="12">
        <f t="shared" si="0"/>
        <v>0.09512485136741974</v>
      </c>
      <c r="G7" s="11">
        <v>1650</v>
      </c>
      <c r="H7" s="12">
        <f t="shared" si="1"/>
        <v>0.13079667063020214</v>
      </c>
      <c r="I7" s="13"/>
      <c r="J7" s="13"/>
      <c r="K7" s="13"/>
      <c r="L7" s="13"/>
    </row>
    <row r="8" spans="1:12" ht="16.5">
      <c r="A8" s="5" t="s">
        <v>9</v>
      </c>
      <c r="B8" s="6"/>
      <c r="C8" s="7"/>
      <c r="D8" s="8">
        <v>3000</v>
      </c>
      <c r="E8" s="11">
        <v>0</v>
      </c>
      <c r="F8" s="12">
        <f t="shared" si="0"/>
        <v>0</v>
      </c>
      <c r="G8" s="11">
        <v>1000</v>
      </c>
      <c r="H8" s="12">
        <f t="shared" si="1"/>
        <v>0.3333333333333333</v>
      </c>
      <c r="I8" s="13"/>
      <c r="J8" s="13"/>
      <c r="K8" s="13"/>
      <c r="L8" s="13"/>
    </row>
    <row r="9" spans="1:12" ht="16.5">
      <c r="A9" s="5" t="s">
        <v>10</v>
      </c>
      <c r="B9" s="6"/>
      <c r="C9" s="7"/>
      <c r="D9" s="8"/>
      <c r="E9" s="11"/>
      <c r="F9" s="12"/>
      <c r="G9" s="11"/>
      <c r="H9" s="12"/>
      <c r="I9" s="13"/>
      <c r="J9" s="13"/>
      <c r="K9" s="13"/>
      <c r="L9" s="13"/>
    </row>
    <row r="10" spans="1:12" ht="16.5">
      <c r="A10" s="5" t="s">
        <v>11</v>
      </c>
      <c r="B10" s="6"/>
      <c r="C10" s="7"/>
      <c r="D10" s="8">
        <v>172000</v>
      </c>
      <c r="E10" s="11">
        <v>23000</v>
      </c>
      <c r="F10" s="12">
        <f>SUM(E10/D10)</f>
        <v>0.13372093023255813</v>
      </c>
      <c r="G10" s="11">
        <v>76000</v>
      </c>
      <c r="H10" s="12">
        <f>SUM(G10/D10)</f>
        <v>0.4418604651162791</v>
      </c>
      <c r="I10" s="13"/>
      <c r="J10" s="13"/>
      <c r="K10" s="13"/>
      <c r="L10" s="13"/>
    </row>
    <row r="11" spans="1:12" ht="16.5">
      <c r="A11" s="5" t="s">
        <v>12</v>
      </c>
      <c r="B11" s="6"/>
      <c r="C11" s="7"/>
      <c r="D11" s="8">
        <f>SUM(D3:D10)</f>
        <v>683344</v>
      </c>
      <c r="E11" s="11">
        <f>SUM(E3:E10)</f>
        <v>229555</v>
      </c>
      <c r="F11" s="12">
        <f>SUM(E11/D11)</f>
        <v>0.3359289025732281</v>
      </c>
      <c r="G11" s="11">
        <f>SUM(G3:G10)</f>
        <v>303974</v>
      </c>
      <c r="H11" s="12">
        <f>SUM(G11/D11)</f>
        <v>0.4448330562644876</v>
      </c>
      <c r="I11" s="13"/>
      <c r="J11" s="13"/>
      <c r="K11" s="13"/>
      <c r="L11" s="13"/>
    </row>
    <row r="12" spans="1:12" ht="16.5">
      <c r="A12" s="5" t="s">
        <v>13</v>
      </c>
      <c r="B12" s="6"/>
      <c r="C12" s="7"/>
      <c r="D12" s="8">
        <v>21315</v>
      </c>
      <c r="E12" s="11">
        <v>2111</v>
      </c>
      <c r="F12" s="12">
        <f>SUM(E12/D12)</f>
        <v>0.09903823598404879</v>
      </c>
      <c r="G12" s="11">
        <v>4222</v>
      </c>
      <c r="H12" s="12">
        <f>SUM(G12/D12)</f>
        <v>0.19807647196809758</v>
      </c>
      <c r="I12" s="13"/>
      <c r="J12" s="13"/>
      <c r="K12" s="13"/>
      <c r="L12" s="13"/>
    </row>
    <row r="13" spans="1:12" ht="16.5">
      <c r="A13" s="5" t="s">
        <v>14</v>
      </c>
      <c r="B13" s="6"/>
      <c r="C13" s="7" t="s">
        <v>4</v>
      </c>
      <c r="D13" s="9">
        <f>SUM(D11:D12)</f>
        <v>704659</v>
      </c>
      <c r="E13" s="14">
        <f>SUM(E11:E12)</f>
        <v>231666</v>
      </c>
      <c r="F13" s="12">
        <f>SUM(E13/D13)</f>
        <v>0.3287632741510433</v>
      </c>
      <c r="G13" s="14">
        <f>SUM(G11:G12)</f>
        <v>308196</v>
      </c>
      <c r="H13" s="12">
        <f>SUM(G13/D13)</f>
        <v>0.43736899691907716</v>
      </c>
      <c r="I13" s="13"/>
      <c r="J13" s="13"/>
      <c r="K13" s="13"/>
      <c r="L13" s="13"/>
    </row>
  </sheetData>
  <sheetProtection/>
  <mergeCells count="1">
    <mergeCell ref="C1:D1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C19" sqref="C19"/>
    </sheetView>
  </sheetViews>
  <sheetFormatPr defaultColWidth="11.00390625" defaultRowHeight="15.75"/>
  <cols>
    <col min="1" max="1" width="13.125" style="0" customWidth="1"/>
    <col min="2" max="4" width="11.00390625" style="0" customWidth="1"/>
    <col min="5" max="5" width="11.50390625" style="0" customWidth="1"/>
  </cols>
  <sheetData>
    <row r="1" ht="15.75">
      <c r="A1" t="s">
        <v>21</v>
      </c>
    </row>
    <row r="2" ht="15.75">
      <c r="A2" s="20" t="s">
        <v>22</v>
      </c>
    </row>
    <row r="3" spans="1:4" ht="15.75">
      <c r="A3" s="20" t="s">
        <v>23</v>
      </c>
      <c r="C3" s="18">
        <v>3250444</v>
      </c>
      <c r="D3" s="20" t="s">
        <v>35</v>
      </c>
    </row>
    <row r="4" spans="1:4" ht="15.75">
      <c r="A4" s="20" t="s">
        <v>24</v>
      </c>
      <c r="C4" s="18">
        <v>650088</v>
      </c>
      <c r="D4" t="s">
        <v>36</v>
      </c>
    </row>
    <row r="5" spans="1:3" ht="15.75">
      <c r="A5" s="20" t="s">
        <v>25</v>
      </c>
      <c r="C5" s="18">
        <v>325044</v>
      </c>
    </row>
    <row r="7" spans="2:6" ht="15.75">
      <c r="B7" s="21">
        <v>9130</v>
      </c>
      <c r="C7" s="21" t="s">
        <v>31</v>
      </c>
      <c r="D7" s="15"/>
      <c r="E7" s="15"/>
      <c r="F7" s="21" t="s">
        <v>33</v>
      </c>
    </row>
    <row r="8" spans="2:6" ht="15.75">
      <c r="B8" s="21" t="s">
        <v>30</v>
      </c>
      <c r="C8" s="21" t="s">
        <v>32</v>
      </c>
      <c r="D8" s="15"/>
      <c r="E8" s="15"/>
      <c r="F8" s="21" t="s">
        <v>34</v>
      </c>
    </row>
    <row r="9" spans="1:6" ht="15.75">
      <c r="A9" s="20" t="s">
        <v>26</v>
      </c>
      <c r="B9" s="21" t="s">
        <v>27</v>
      </c>
      <c r="C9" s="21" t="s">
        <v>27</v>
      </c>
      <c r="D9" s="21" t="s">
        <v>17</v>
      </c>
      <c r="E9" s="21" t="s">
        <v>28</v>
      </c>
      <c r="F9" s="21" t="s">
        <v>29</v>
      </c>
    </row>
    <row r="10" spans="1:6" ht="15.75">
      <c r="A10" s="16">
        <v>41547</v>
      </c>
      <c r="B10" s="18">
        <v>37660</v>
      </c>
      <c r="C10" s="18">
        <v>37660</v>
      </c>
      <c r="D10" s="19">
        <f>SUM(C10/C3)</f>
        <v>0.011586109466891292</v>
      </c>
      <c r="E10" s="19">
        <f>SUM(1/12)</f>
        <v>0.08333333333333333</v>
      </c>
      <c r="F10" s="18">
        <f>SUM(C3-C10)</f>
        <v>3212784</v>
      </c>
    </row>
    <row r="11" spans="1:6" ht="15.75">
      <c r="A11" s="16">
        <v>41639</v>
      </c>
      <c r="B11" s="18">
        <v>86234</v>
      </c>
      <c r="C11" s="18">
        <f>SUM(C10+B11)</f>
        <v>123894</v>
      </c>
      <c r="D11" s="19">
        <f>SUM(C11/C3)</f>
        <v>0.038116023534015664</v>
      </c>
      <c r="E11" s="19">
        <f>SUM(2/12)</f>
        <v>0.16666666666666666</v>
      </c>
      <c r="F11" s="18">
        <f>SUM(C3-C11)</f>
        <v>3126550</v>
      </c>
    </row>
    <row r="12" spans="1:6" ht="15.75">
      <c r="A12" s="16">
        <v>41729</v>
      </c>
      <c r="B12" s="18">
        <v>155223</v>
      </c>
      <c r="C12" s="18">
        <f>SUM(C11+B12)</f>
        <v>279117</v>
      </c>
      <c r="D12" s="19">
        <f>SUM(C12/C3)</f>
        <v>0.0858704226253398</v>
      </c>
      <c r="E12" s="19">
        <f>SUM(3/12)</f>
        <v>0.25</v>
      </c>
      <c r="F12" s="18">
        <f>SUM(C3-C12)</f>
        <v>2971327</v>
      </c>
    </row>
    <row r="13" spans="1:6" ht="15.75">
      <c r="A13" s="16">
        <v>41820</v>
      </c>
      <c r="B13" s="18">
        <v>388000</v>
      </c>
      <c r="C13" s="18">
        <f>SUM(C12+B13)</f>
        <v>667117</v>
      </c>
      <c r="D13" s="19">
        <f>SUM(C13/C3)</f>
        <v>0.2052387304626691</v>
      </c>
      <c r="E13" s="19">
        <f>SUM(4/12)</f>
        <v>0.3333333333333333</v>
      </c>
      <c r="F13" s="18">
        <f>SUM(C3-C13)</f>
        <v>2583327</v>
      </c>
    </row>
    <row r="14" spans="1:6" ht="15.75">
      <c r="A14" s="16">
        <v>41912</v>
      </c>
      <c r="B14" s="18">
        <v>231867</v>
      </c>
      <c r="C14" s="18">
        <f>SUM(C13+B14)</f>
        <v>898984</v>
      </c>
      <c r="D14" s="19">
        <f>SUM(C14/C3)</f>
        <v>0.2765726774557568</v>
      </c>
      <c r="E14" s="19">
        <f>SUM(5/12)</f>
        <v>0.4166666666666667</v>
      </c>
      <c r="F14" s="18">
        <f>SUM(C3-C14)</f>
        <v>2351460</v>
      </c>
    </row>
    <row r="15" spans="1:6" ht="15.75">
      <c r="A15" s="16">
        <v>42004</v>
      </c>
      <c r="B15" s="18"/>
      <c r="C15" s="18"/>
      <c r="D15" s="19"/>
      <c r="E15" s="19">
        <f>SUM(6/12)</f>
        <v>0.5</v>
      </c>
      <c r="F15" s="18">
        <f>F14-C15</f>
        <v>2351460</v>
      </c>
    </row>
    <row r="16" spans="1:6" ht="15.75">
      <c r="A16" s="16">
        <v>42094</v>
      </c>
      <c r="B16" s="18"/>
      <c r="C16" s="18"/>
      <c r="D16" s="19"/>
      <c r="E16" s="19">
        <f>SUM(7/12)</f>
        <v>0.5833333333333334</v>
      </c>
      <c r="F16" s="18">
        <f>F15-C16</f>
        <v>2351460</v>
      </c>
    </row>
    <row r="17" spans="1:6" ht="15.75">
      <c r="A17" s="16">
        <v>42185</v>
      </c>
      <c r="B17" s="18"/>
      <c r="C17" s="18"/>
      <c r="D17" s="19"/>
      <c r="E17" s="19">
        <f>SUM(8/12)</f>
        <v>0.6666666666666666</v>
      </c>
      <c r="F17" s="18">
        <f>F16-C17</f>
        <v>2351460</v>
      </c>
    </row>
  </sheetData>
  <sheetProtection/>
  <printOptions/>
  <pageMargins left="0.75" right="0.75" top="1" bottom="1" header="0.5" footer="0.5"/>
  <pageSetup orientation="portrait"/>
  <ignoredErrors>
    <ignoredError sqref="F15:F17" emptyCellReferenc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F7" sqref="F7"/>
    </sheetView>
  </sheetViews>
  <sheetFormatPr defaultColWidth="11.00390625" defaultRowHeight="15.75"/>
  <cols>
    <col min="1" max="1" width="16.00390625" style="0" customWidth="1"/>
    <col min="2" max="2" width="11.375" style="0" customWidth="1"/>
    <col min="3" max="4" width="11.00390625" style="0" customWidth="1"/>
    <col min="5" max="5" width="11.875" style="0" customWidth="1"/>
  </cols>
  <sheetData>
    <row r="1" ht="15.75">
      <c r="A1" s="20" t="s">
        <v>22</v>
      </c>
    </row>
    <row r="2" spans="1:4" ht="15.75">
      <c r="A2" s="20" t="s">
        <v>23</v>
      </c>
      <c r="C2" s="18">
        <v>3250444</v>
      </c>
      <c r="D2" s="20" t="s">
        <v>35</v>
      </c>
    </row>
    <row r="3" spans="1:4" ht="15.75">
      <c r="A3" s="20" t="s">
        <v>24</v>
      </c>
      <c r="C3" s="18">
        <v>650088</v>
      </c>
      <c r="D3" t="s">
        <v>36</v>
      </c>
    </row>
    <row r="4" spans="1:3" ht="15.75">
      <c r="A4" s="20" t="s">
        <v>25</v>
      </c>
      <c r="C4" s="18">
        <v>325044</v>
      </c>
    </row>
    <row r="6" spans="2:6" ht="15.75">
      <c r="B6" s="21">
        <v>9130</v>
      </c>
      <c r="C6" s="21" t="s">
        <v>31</v>
      </c>
      <c r="D6" s="15"/>
      <c r="E6" s="15"/>
      <c r="F6" s="21" t="s">
        <v>33</v>
      </c>
    </row>
    <row r="7" spans="2:6" ht="15.75">
      <c r="B7" s="21" t="s">
        <v>42</v>
      </c>
      <c r="C7" s="21" t="s">
        <v>42</v>
      </c>
      <c r="D7" s="15"/>
      <c r="E7" s="15"/>
      <c r="F7" s="21" t="s">
        <v>42</v>
      </c>
    </row>
    <row r="8" spans="1:6" ht="15.75">
      <c r="A8" s="20" t="s">
        <v>26</v>
      </c>
      <c r="B8" s="21" t="s">
        <v>27</v>
      </c>
      <c r="C8" s="21" t="s">
        <v>27</v>
      </c>
      <c r="D8" s="21" t="s">
        <v>17</v>
      </c>
      <c r="E8" s="21" t="s">
        <v>28</v>
      </c>
      <c r="F8" s="21" t="s">
        <v>29</v>
      </c>
    </row>
    <row r="9" spans="1:6" ht="15.75">
      <c r="A9" s="16">
        <v>41547</v>
      </c>
      <c r="B9" s="18">
        <v>11755</v>
      </c>
      <c r="C9" s="18">
        <v>11755</v>
      </c>
      <c r="D9" s="19">
        <f>SUM(C9/C4)</f>
        <v>0.0361643346746902</v>
      </c>
      <c r="E9" s="19">
        <f>SUM(1/12)</f>
        <v>0.08333333333333333</v>
      </c>
      <c r="F9" s="18">
        <f>SUM(C4-C9)</f>
        <v>313289</v>
      </c>
    </row>
    <row r="10" spans="1:6" ht="15.75">
      <c r="A10" s="16">
        <v>41639</v>
      </c>
      <c r="B10" s="18">
        <v>14677</v>
      </c>
      <c r="C10" s="18">
        <f>SUM(C9+B10)</f>
        <v>26432</v>
      </c>
      <c r="D10" s="19">
        <f>SUM(C10/C4)</f>
        <v>0.08131822153308475</v>
      </c>
      <c r="E10" s="19">
        <f>SUM(2/12)</f>
        <v>0.16666666666666666</v>
      </c>
      <c r="F10" s="18">
        <f>SUM(C4-C10)</f>
        <v>298612</v>
      </c>
    </row>
    <row r="11" spans="1:6" ht="15.75">
      <c r="A11" s="16">
        <v>41729</v>
      </c>
      <c r="B11" s="18">
        <v>44653</v>
      </c>
      <c r="C11" s="18">
        <f>SUM(C10+B11)</f>
        <v>71085</v>
      </c>
      <c r="D11" s="19">
        <f>SUM(C11/C4)</f>
        <v>0.21869346919186325</v>
      </c>
      <c r="E11" s="19">
        <f>SUM(3/12)</f>
        <v>0.25</v>
      </c>
      <c r="F11" s="18">
        <f>SUM(C4-C11)</f>
        <v>253959</v>
      </c>
    </row>
    <row r="12" spans="1:6" ht="15.75">
      <c r="A12" s="16">
        <v>41820</v>
      </c>
      <c r="B12" s="18">
        <v>54333</v>
      </c>
      <c r="C12" s="18">
        <f>SUM(C11+B12)</f>
        <v>125418</v>
      </c>
      <c r="D12" s="19">
        <f>SUM(C12/C4)</f>
        <v>0.38584930040240706</v>
      </c>
      <c r="E12" s="19">
        <f>SUM(4/12)</f>
        <v>0.3333333333333333</v>
      </c>
      <c r="F12" s="18">
        <f>SUM(C4-C12)</f>
        <v>199626</v>
      </c>
    </row>
    <row r="13" spans="1:6" ht="15.75">
      <c r="A13" s="16">
        <v>41912</v>
      </c>
      <c r="B13" s="18">
        <v>42123</v>
      </c>
      <c r="C13" s="18">
        <f>SUM(C12+B13)</f>
        <v>167541</v>
      </c>
      <c r="D13" s="19">
        <f>SUM(C13/C4)</f>
        <v>0.5154409864510651</v>
      </c>
      <c r="E13" s="19">
        <f>SUM(5/12)</f>
        <v>0.4166666666666667</v>
      </c>
      <c r="F13" s="18">
        <f>SUM(C4-C13)</f>
        <v>157503</v>
      </c>
    </row>
    <row r="14" spans="1:6" ht="15.75">
      <c r="A14" s="16">
        <v>42004</v>
      </c>
      <c r="B14" s="18"/>
      <c r="C14" s="18"/>
      <c r="D14" s="19"/>
      <c r="E14" s="19">
        <f>SUM(6/12)</f>
        <v>0.5</v>
      </c>
      <c r="F14" s="18">
        <f>F13-C14</f>
        <v>157503</v>
      </c>
    </row>
    <row r="15" spans="1:6" ht="15.75">
      <c r="A15" s="16">
        <v>42094</v>
      </c>
      <c r="B15" s="18"/>
      <c r="C15" s="18"/>
      <c r="D15" s="19"/>
      <c r="E15" s="19">
        <f>SUM(7/12)</f>
        <v>0.5833333333333334</v>
      </c>
      <c r="F15" s="18">
        <f>F14-C15</f>
        <v>157503</v>
      </c>
    </row>
    <row r="16" spans="1:6" ht="15.75">
      <c r="A16" s="16">
        <v>42185</v>
      </c>
      <c r="B16" s="18"/>
      <c r="C16" s="18"/>
      <c r="D16" s="19"/>
      <c r="E16" s="19">
        <f>SUM(8/12)</f>
        <v>0.6666666666666666</v>
      </c>
      <c r="F16" s="18">
        <f>F15-C16</f>
        <v>157503</v>
      </c>
    </row>
  </sheetData>
  <sheetProtection/>
  <printOptions/>
  <pageMargins left="0.75" right="0.75" top="1" bottom="1" header="0.5" footer="0.5"/>
  <pageSetup orientation="portrait"/>
  <ignoredErrors>
    <ignoredError sqref="F14:F16" emptyCellReferenc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D18" sqref="D18"/>
    </sheetView>
  </sheetViews>
  <sheetFormatPr defaultColWidth="11.00390625" defaultRowHeight="15.75"/>
  <cols>
    <col min="1" max="1" width="12.50390625" style="0" customWidth="1"/>
    <col min="2" max="2" width="11.875" style="0" customWidth="1"/>
    <col min="3" max="3" width="11.50390625" style="0" customWidth="1"/>
    <col min="4" max="4" width="11.00390625" style="0" customWidth="1"/>
    <col min="5" max="5" width="11.875" style="0" customWidth="1"/>
  </cols>
  <sheetData>
    <row r="1" ht="15.75">
      <c r="A1" s="20" t="s">
        <v>22</v>
      </c>
    </row>
    <row r="2" spans="1:4" ht="15.75">
      <c r="A2" s="20" t="s">
        <v>23</v>
      </c>
      <c r="C2" s="18">
        <v>3250444</v>
      </c>
      <c r="D2" s="20" t="s">
        <v>35</v>
      </c>
    </row>
    <row r="3" spans="1:4" ht="15.75">
      <c r="A3" s="20" t="s">
        <v>24</v>
      </c>
      <c r="C3" s="18">
        <v>650088</v>
      </c>
      <c r="D3" t="s">
        <v>36</v>
      </c>
    </row>
    <row r="4" spans="1:3" ht="15.75">
      <c r="A4" s="20" t="s">
        <v>25</v>
      </c>
      <c r="C4" s="18">
        <v>325044</v>
      </c>
    </row>
    <row r="6" spans="2:6" ht="15.75">
      <c r="B6" s="21">
        <v>9130</v>
      </c>
      <c r="C6" s="21" t="s">
        <v>31</v>
      </c>
      <c r="D6" s="15"/>
      <c r="E6" s="15"/>
      <c r="F6" s="21" t="s">
        <v>33</v>
      </c>
    </row>
    <row r="7" spans="2:6" ht="15.75">
      <c r="B7" s="21" t="s">
        <v>43</v>
      </c>
      <c r="C7" s="21" t="s">
        <v>43</v>
      </c>
      <c r="D7" s="15"/>
      <c r="E7" s="15"/>
      <c r="F7" s="21" t="s">
        <v>43</v>
      </c>
    </row>
    <row r="8" spans="1:6" ht="15.75">
      <c r="A8" s="20" t="s">
        <v>26</v>
      </c>
      <c r="B8" s="21" t="s">
        <v>27</v>
      </c>
      <c r="C8" s="21" t="s">
        <v>27</v>
      </c>
      <c r="D8" s="21" t="s">
        <v>17</v>
      </c>
      <c r="E8" s="21" t="s">
        <v>28</v>
      </c>
      <c r="F8" s="21" t="s">
        <v>29</v>
      </c>
    </row>
    <row r="9" spans="1:6" ht="15.75">
      <c r="A9" s="16">
        <v>41547</v>
      </c>
      <c r="B9" s="18">
        <v>2750</v>
      </c>
      <c r="C9" s="18">
        <v>2750</v>
      </c>
      <c r="D9" s="19">
        <f>SUM(C9/C3)</f>
        <v>0.004230196527239389</v>
      </c>
      <c r="E9" s="19">
        <f>SUM(1/12)</f>
        <v>0.08333333333333333</v>
      </c>
      <c r="F9" s="18">
        <f>SUM(C3-C9)</f>
        <v>647338</v>
      </c>
    </row>
    <row r="10" spans="1:6" ht="15.75">
      <c r="A10" s="16">
        <v>41639</v>
      </c>
      <c r="B10" s="18">
        <v>26988</v>
      </c>
      <c r="C10" s="18">
        <f>SUM(C9+B10)</f>
        <v>29738</v>
      </c>
      <c r="D10" s="19">
        <f>SUM(C10/C3)</f>
        <v>0.04574457611892544</v>
      </c>
      <c r="E10" s="19">
        <f>SUM(2/12)</f>
        <v>0.16666666666666666</v>
      </c>
      <c r="F10" s="18">
        <f>SUM(C3-C10)</f>
        <v>620350</v>
      </c>
    </row>
    <row r="11" spans="1:6" ht="15.75">
      <c r="A11" s="16">
        <v>41729</v>
      </c>
      <c r="B11" s="18">
        <v>55876</v>
      </c>
      <c r="C11" s="18">
        <f>SUM(C10+B11)</f>
        <v>85614</v>
      </c>
      <c r="D11" s="19">
        <f>SUM(C11/C3)</f>
        <v>0.1316960165392993</v>
      </c>
      <c r="E11" s="19">
        <f>SUM(3/12)</f>
        <v>0.25</v>
      </c>
      <c r="F11" s="18">
        <f>SUM(C3-C11)</f>
        <v>564474</v>
      </c>
    </row>
    <row r="12" spans="1:6" ht="15.75">
      <c r="A12" s="16">
        <v>41820</v>
      </c>
      <c r="B12" s="18">
        <v>76999</v>
      </c>
      <c r="C12" s="18">
        <f>SUM(C11+B12)</f>
        <v>162613</v>
      </c>
      <c r="D12" s="19">
        <f>SUM(C12/C3)</f>
        <v>0.25013998104871954</v>
      </c>
      <c r="E12" s="19">
        <f>SUM(4/12)</f>
        <v>0.3333333333333333</v>
      </c>
      <c r="F12" s="18">
        <f>SUM(C3+'S.20-Admin'!A14-C12)</f>
        <v>529479</v>
      </c>
    </row>
    <row r="13" spans="1:6" ht="15.75">
      <c r="A13" s="16">
        <v>41912</v>
      </c>
      <c r="B13" s="18">
        <v>62845</v>
      </c>
      <c r="C13" s="18">
        <f>SUM(C12+B13)</f>
        <v>225458</v>
      </c>
      <c r="D13" s="19">
        <f>SUM(C13/C3)</f>
        <v>0.3468115085957593</v>
      </c>
      <c r="E13" s="19">
        <f>SUM(5/12)</f>
        <v>0.4166666666666667</v>
      </c>
      <c r="F13" s="18">
        <f>SUM(C3-C13)</f>
        <v>424630</v>
      </c>
    </row>
    <row r="14" spans="1:6" ht="15.75">
      <c r="A14" s="16">
        <v>42004</v>
      </c>
      <c r="B14" s="18"/>
      <c r="C14" s="18"/>
      <c r="D14" s="19"/>
      <c r="E14" s="19">
        <f>SUM(6/12)</f>
        <v>0.5</v>
      </c>
      <c r="F14" s="18">
        <v>424630</v>
      </c>
    </row>
    <row r="15" spans="1:6" ht="15.75">
      <c r="A15" s="16">
        <v>42094</v>
      </c>
      <c r="B15" s="18"/>
      <c r="C15" s="18"/>
      <c r="D15" s="19"/>
      <c r="E15" s="19">
        <f>SUM(7/12)</f>
        <v>0.5833333333333334</v>
      </c>
      <c r="F15" s="18">
        <v>424630</v>
      </c>
    </row>
    <row r="16" spans="1:6" ht="15.75">
      <c r="A16" s="16">
        <v>42185</v>
      </c>
      <c r="B16" s="18"/>
      <c r="C16" s="18"/>
      <c r="D16" s="19"/>
      <c r="E16" s="19">
        <f>SUM(8/12)</f>
        <v>0.6666666666666666</v>
      </c>
      <c r="F16" s="18">
        <v>424630</v>
      </c>
    </row>
  </sheetData>
  <sheetProtection/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C17" sqref="C17"/>
    </sheetView>
  </sheetViews>
  <sheetFormatPr defaultColWidth="11.00390625" defaultRowHeight="15.75"/>
  <cols>
    <col min="1" max="1" width="12.00390625" style="0" customWidth="1"/>
    <col min="2" max="3" width="11.00390625" style="0" customWidth="1"/>
    <col min="4" max="4" width="12.00390625" style="0" customWidth="1"/>
    <col min="5" max="5" width="14.875" style="0" customWidth="1"/>
    <col min="6" max="6" width="14.125" style="0" customWidth="1"/>
    <col min="7" max="7" width="16.875" style="0" customWidth="1"/>
  </cols>
  <sheetData>
    <row r="1" ht="15.75">
      <c r="A1" s="20" t="s">
        <v>22</v>
      </c>
    </row>
    <row r="2" spans="1:4" ht="15.75">
      <c r="A2" s="20" t="s">
        <v>23</v>
      </c>
      <c r="C2" s="18">
        <v>3250444</v>
      </c>
      <c r="D2" s="20" t="s">
        <v>35</v>
      </c>
    </row>
    <row r="3" spans="1:4" ht="15.75">
      <c r="A3" s="20" t="s">
        <v>24</v>
      </c>
      <c r="C3" s="18">
        <v>650088</v>
      </c>
      <c r="D3" t="s">
        <v>36</v>
      </c>
    </row>
    <row r="4" spans="1:3" ht="15.75">
      <c r="A4" s="20" t="s">
        <v>25</v>
      </c>
      <c r="C4" s="18">
        <v>325044</v>
      </c>
    </row>
    <row r="5" spans="1:3" ht="15.75">
      <c r="A5" s="20" t="s">
        <v>45</v>
      </c>
      <c r="C5">
        <v>1200</v>
      </c>
    </row>
    <row r="6" spans="1:6" ht="15.75">
      <c r="A6" s="20" t="s">
        <v>46</v>
      </c>
      <c r="B6" s="21"/>
      <c r="C6" s="22">
        <v>850</v>
      </c>
      <c r="D6" s="15"/>
      <c r="E6" s="15"/>
      <c r="F6" s="21"/>
    </row>
    <row r="7" spans="2:6" ht="15.75">
      <c r="B7" s="21"/>
      <c r="C7" s="21"/>
      <c r="D7" s="15"/>
      <c r="E7" s="15"/>
      <c r="F7" s="21"/>
    </row>
    <row r="8" spans="2:7" ht="15.75">
      <c r="B8" s="21" t="s">
        <v>38</v>
      </c>
      <c r="C8" s="21" t="s">
        <v>31</v>
      </c>
      <c r="D8" s="21" t="s">
        <v>39</v>
      </c>
      <c r="E8" s="21" t="s">
        <v>40</v>
      </c>
      <c r="F8" s="21" t="s">
        <v>31</v>
      </c>
      <c r="G8" s="21" t="s">
        <v>44</v>
      </c>
    </row>
    <row r="9" spans="1:7" ht="15.75">
      <c r="A9" s="20" t="s">
        <v>26</v>
      </c>
      <c r="B9" s="21" t="s">
        <v>37</v>
      </c>
      <c r="C9" s="21" t="s">
        <v>37</v>
      </c>
      <c r="D9" s="21" t="s">
        <v>37</v>
      </c>
      <c r="E9" s="21" t="s">
        <v>41</v>
      </c>
      <c r="F9" s="21" t="s">
        <v>41</v>
      </c>
      <c r="G9" s="21" t="s">
        <v>41</v>
      </c>
    </row>
    <row r="10" spans="1:7" ht="15.75">
      <c r="A10" s="16">
        <v>41547</v>
      </c>
      <c r="B10" s="17">
        <v>75</v>
      </c>
      <c r="C10" s="17">
        <v>75</v>
      </c>
      <c r="D10" s="19">
        <f>C10/C5</f>
        <v>0.0625</v>
      </c>
      <c r="E10" s="17">
        <v>0</v>
      </c>
      <c r="F10" s="17">
        <v>0</v>
      </c>
      <c r="G10" s="19">
        <f>F10/C6</f>
        <v>0</v>
      </c>
    </row>
    <row r="11" spans="1:7" ht="15.75">
      <c r="A11" s="16">
        <v>41639</v>
      </c>
      <c r="B11" s="17">
        <v>150</v>
      </c>
      <c r="C11" s="17">
        <f>SUM(C10+B11)</f>
        <v>225</v>
      </c>
      <c r="D11" s="19">
        <f>C11/C5</f>
        <v>0.1875</v>
      </c>
      <c r="E11" s="17">
        <v>35</v>
      </c>
      <c r="F11" s="17">
        <f>SUM(F10+E11)</f>
        <v>35</v>
      </c>
      <c r="G11" s="19">
        <f>F11/C6</f>
        <v>0.041176470588235294</v>
      </c>
    </row>
    <row r="12" spans="1:7" ht="15.75">
      <c r="A12" s="16">
        <v>41729</v>
      </c>
      <c r="B12" s="17">
        <v>90</v>
      </c>
      <c r="C12" s="17">
        <f>SUM(C11+B12)</f>
        <v>315</v>
      </c>
      <c r="D12" s="19">
        <f>C12/C5</f>
        <v>0.2625</v>
      </c>
      <c r="E12" s="17">
        <v>97</v>
      </c>
      <c r="F12" s="17">
        <f>SUM(F11+E12)</f>
        <v>132</v>
      </c>
      <c r="G12" s="19">
        <f>F12/C6</f>
        <v>0.15529411764705883</v>
      </c>
    </row>
    <row r="13" spans="1:7" ht="15.75">
      <c r="A13" s="16">
        <v>41820</v>
      </c>
      <c r="B13" s="17">
        <v>65</v>
      </c>
      <c r="C13" s="17">
        <f>SUM(C12+B13)</f>
        <v>380</v>
      </c>
      <c r="D13" s="19">
        <f>C13/C5</f>
        <v>0.31666666666666665</v>
      </c>
      <c r="E13" s="17">
        <v>86</v>
      </c>
      <c r="F13" s="17">
        <f>SUM(F12+E13)</f>
        <v>218</v>
      </c>
      <c r="G13" s="19">
        <f>F13/C6</f>
        <v>0.2564705882352941</v>
      </c>
    </row>
    <row r="14" spans="1:7" ht="15.75">
      <c r="A14" s="16">
        <v>41912</v>
      </c>
      <c r="B14" s="17">
        <v>133</v>
      </c>
      <c r="C14" s="17">
        <f>SUM(C13+B14)</f>
        <v>513</v>
      </c>
      <c r="D14" s="19">
        <f>C14/C5</f>
        <v>0.4275</v>
      </c>
      <c r="E14" s="17">
        <v>114</v>
      </c>
      <c r="F14" s="17">
        <f>SUM(F13+E14)</f>
        <v>332</v>
      </c>
      <c r="G14" s="19">
        <f>F14/C6</f>
        <v>0.3905882352941176</v>
      </c>
    </row>
    <row r="15" spans="1:7" ht="15.75">
      <c r="A15" s="16">
        <v>42004</v>
      </c>
      <c r="B15" s="17"/>
      <c r="C15" s="17"/>
      <c r="D15" s="17"/>
      <c r="E15" s="17"/>
      <c r="F15" s="17"/>
      <c r="G15" s="17"/>
    </row>
    <row r="16" spans="1:7" ht="15.75">
      <c r="A16" s="16">
        <v>42094</v>
      </c>
      <c r="B16" s="17"/>
      <c r="C16" s="17"/>
      <c r="D16" s="17"/>
      <c r="E16" s="17"/>
      <c r="F16" s="17"/>
      <c r="G16" s="17"/>
    </row>
    <row r="17" spans="1:7" ht="15.75">
      <c r="A17" s="16">
        <v>42185</v>
      </c>
      <c r="B17" s="17"/>
      <c r="C17" s="17"/>
      <c r="D17" s="17"/>
      <c r="E17" s="17"/>
      <c r="F17" s="17"/>
      <c r="G17" s="17"/>
    </row>
  </sheetData>
  <sheetProtection/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Department of Labor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Judi Fisher</dc:creator>
  <cp:keywords/>
  <dc:description/>
  <cp:lastModifiedBy>Doug</cp:lastModifiedBy>
  <dcterms:created xsi:type="dcterms:W3CDTF">2014-11-29T17:09:36Z</dcterms:created>
  <dcterms:modified xsi:type="dcterms:W3CDTF">2015-02-07T03:17:25Z</dcterms:modified>
  <cp:category/>
  <cp:version/>
  <cp:contentType/>
  <cp:contentStatus/>
</cp:coreProperties>
</file>